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210" activeTab="1"/>
  </bookViews>
  <sheets>
    <sheet name="Debt Paydown Scenarios" sheetId="1" r:id="rId1"/>
    <sheet name="Calculator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2" l="1"/>
  <c r="H6" i="2"/>
  <c r="H27" i="2"/>
  <c r="M6" i="2"/>
  <c r="C28" i="2" s="1"/>
  <c r="H28" i="2" s="1"/>
  <c r="H29" i="2" s="1"/>
  <c r="E40" i="2"/>
  <c r="E38" i="2"/>
  <c r="E19" i="2" l="1"/>
  <c r="E17" i="2"/>
  <c r="C7" i="2"/>
  <c r="H7" i="2" s="1"/>
  <c r="H8" i="2" s="1"/>
  <c r="M3" i="2"/>
  <c r="M7" i="2"/>
  <c r="M9" i="2"/>
  <c r="M10" i="2"/>
  <c r="M11" i="2"/>
  <c r="M12" i="2"/>
  <c r="O4" i="2" l="1"/>
  <c r="C27" i="2" s="1"/>
  <c r="C5" i="2"/>
  <c r="C26" i="2"/>
  <c r="B35" i="1"/>
  <c r="B20" i="1"/>
  <c r="B5" i="1"/>
  <c r="B34" i="2" l="1"/>
  <c r="C29" i="2"/>
  <c r="C6" i="2"/>
  <c r="C8" i="2" s="1"/>
  <c r="C15" i="2" s="1"/>
  <c r="C40" i="2" l="1"/>
  <c r="C38" i="2"/>
  <c r="C36" i="2"/>
  <c r="E36" i="2" s="1"/>
  <c r="F36" i="2"/>
  <c r="C42" i="2"/>
  <c r="B13" i="2"/>
  <c r="E15" i="2"/>
  <c r="F15" i="2"/>
  <c r="C17" i="2"/>
  <c r="C21" i="2"/>
  <c r="C19" i="2"/>
</calcChain>
</file>

<file path=xl/sharedStrings.xml><?xml version="1.0" encoding="utf-8"?>
<sst xmlns="http://schemas.openxmlformats.org/spreadsheetml/2006/main" count="97" uniqueCount="47">
  <si>
    <t>Account Balance:</t>
  </si>
  <si>
    <t>Category Balance:</t>
  </si>
  <si>
    <t>Statement Balance:</t>
  </si>
  <si>
    <t>Minimum Payment:</t>
  </si>
  <si>
    <t>Available to pay</t>
  </si>
  <si>
    <t>Since the category balance is less than the account balance (but available to pay is less than the statement balance), suggest the following:</t>
  </si>
  <si>
    <t>Since the category balance is less than the account balance (but available to pay is less than the minimum payment), suggest the following:</t>
  </si>
  <si>
    <t>Since the available to pay is greater than the statement balance, suggest the following:</t>
  </si>
  <si>
    <t>Situation 1: Paid-in-full credit card users that always pay the statement balance (including those riding the float)</t>
  </si>
  <si>
    <t>Situation 2: Available to pay is less than the statement balance, but greater than the minimum payment required</t>
  </si>
  <si>
    <t>Situation 3: Available to pay is less than the minimum payment required</t>
  </si>
  <si>
    <r>
      <t>Option 1 (preferred): In order to avoid paying interest, pay at least the</t>
    </r>
    <r>
      <rPr>
        <b/>
        <sz val="9"/>
        <color theme="1"/>
        <rFont val="Calibri"/>
        <family val="2"/>
        <scheme val="minor"/>
      </rPr>
      <t xml:space="preserve"> Statement Balance</t>
    </r>
    <r>
      <rPr>
        <sz val="9"/>
        <color theme="1"/>
        <rFont val="Calibri"/>
        <family val="2"/>
        <scheme val="minor"/>
      </rPr>
      <t xml:space="preserve"> of $500.</t>
    </r>
  </si>
  <si>
    <r>
      <t>Option 1 (preferred): In order to avoid paying interest,</t>
    </r>
    <r>
      <rPr>
        <b/>
        <sz val="9"/>
        <color theme="1"/>
        <rFont val="Calibri"/>
        <family val="2"/>
        <scheme val="minor"/>
      </rPr>
      <t xml:space="preserve"> Budget $100</t>
    </r>
    <r>
      <rPr>
        <sz val="9"/>
        <color theme="1"/>
        <rFont val="Calibri"/>
        <family val="2"/>
        <scheme val="minor"/>
      </rPr>
      <t xml:space="preserve"> to the category balance and pay at least the</t>
    </r>
    <r>
      <rPr>
        <b/>
        <sz val="9"/>
        <color theme="1"/>
        <rFont val="Calibri"/>
        <family val="2"/>
        <scheme val="minor"/>
      </rPr>
      <t xml:space="preserve"> Statement Balance</t>
    </r>
    <r>
      <rPr>
        <sz val="9"/>
        <color theme="1"/>
        <rFont val="Calibri"/>
        <family val="2"/>
        <scheme val="minor"/>
      </rPr>
      <t xml:space="preserve"> of $500.</t>
    </r>
  </si>
  <si>
    <r>
      <t>Option 1 (preferred): In order to avoid paying interest,</t>
    </r>
    <r>
      <rPr>
        <b/>
        <sz val="9"/>
        <color theme="1"/>
        <rFont val="Calibri"/>
        <family val="2"/>
        <scheme val="minor"/>
      </rPr>
      <t xml:space="preserve"> Budget $600</t>
    </r>
    <r>
      <rPr>
        <sz val="9"/>
        <color theme="1"/>
        <rFont val="Calibri"/>
        <family val="2"/>
        <scheme val="minor"/>
      </rPr>
      <t xml:space="preserve"> to the category balance and pay at least the</t>
    </r>
    <r>
      <rPr>
        <b/>
        <sz val="9"/>
        <color theme="1"/>
        <rFont val="Calibri"/>
        <family val="2"/>
        <scheme val="minor"/>
      </rPr>
      <t xml:space="preserve"> Statement Balance</t>
    </r>
    <r>
      <rPr>
        <sz val="9"/>
        <color theme="1"/>
        <rFont val="Calibri"/>
        <family val="2"/>
        <scheme val="minor"/>
      </rPr>
      <t xml:space="preserve"> of $500.</t>
    </r>
  </si>
  <si>
    <r>
      <t xml:space="preserve">Option 2: Pay the full </t>
    </r>
    <r>
      <rPr>
        <b/>
        <sz val="9"/>
        <color theme="1"/>
        <rFont val="Calibri"/>
        <family val="2"/>
        <scheme val="minor"/>
      </rPr>
      <t>$1,000 available to pay</t>
    </r>
    <r>
      <rPr>
        <sz val="9"/>
        <color theme="1"/>
        <rFont val="Calibri"/>
        <family val="2"/>
        <scheme val="minor"/>
      </rPr>
      <t>.</t>
    </r>
  </si>
  <si>
    <t>Option 4: Pay whatever you want.</t>
  </si>
  <si>
    <r>
      <t xml:space="preserve">Option 2: Pay the full </t>
    </r>
    <r>
      <rPr>
        <b/>
        <sz val="9"/>
        <color theme="1"/>
        <rFont val="Calibri"/>
        <family val="2"/>
        <scheme val="minor"/>
      </rPr>
      <t>$400 available to pay</t>
    </r>
    <r>
      <rPr>
        <sz val="9"/>
        <color theme="1"/>
        <rFont val="Calibri"/>
        <family val="2"/>
        <scheme val="minor"/>
      </rPr>
      <t>, noting that interest will need to be paid going forward.</t>
    </r>
  </si>
  <si>
    <t>Option 2 (UNAVAILABLE): As the category balance exceeds the account balance, you must budget money to the ensure the category balance is less than the account balance before making a payment.</t>
  </si>
  <si>
    <r>
      <t xml:space="preserve">Option 3: In order to meet the minimum payment, </t>
    </r>
    <r>
      <rPr>
        <b/>
        <sz val="9"/>
        <color theme="1"/>
        <rFont val="Calibri"/>
        <family val="2"/>
        <scheme val="minor"/>
      </rPr>
      <t>Budget $200</t>
    </r>
    <r>
      <rPr>
        <sz val="9"/>
        <color theme="1"/>
        <rFont val="Calibri"/>
        <family val="2"/>
        <scheme val="minor"/>
      </rPr>
      <t xml:space="preserve"> to the category balance and pay at least the </t>
    </r>
    <r>
      <rPr>
        <b/>
        <sz val="9"/>
        <color theme="1"/>
        <rFont val="Calibri"/>
        <family val="2"/>
        <scheme val="minor"/>
      </rPr>
      <t xml:space="preserve">Minimum Payment </t>
    </r>
    <r>
      <rPr>
        <sz val="9"/>
        <color theme="1"/>
        <rFont val="Calibri"/>
        <family val="2"/>
        <scheme val="minor"/>
      </rPr>
      <t>of $100.</t>
    </r>
  </si>
  <si>
    <r>
      <t xml:space="preserve">Option 3: In order to meet the minimum payment, pay at least the </t>
    </r>
    <r>
      <rPr>
        <b/>
        <sz val="9"/>
        <color theme="1"/>
        <rFont val="Calibri"/>
        <family val="2"/>
        <scheme val="minor"/>
      </rPr>
      <t>Minimum Payment</t>
    </r>
    <r>
      <rPr>
        <sz val="9"/>
        <color theme="1"/>
        <rFont val="Calibri"/>
        <family val="2"/>
        <scheme val="minor"/>
      </rPr>
      <t xml:space="preserve"> of $100.</t>
    </r>
  </si>
  <si>
    <t>Overbudget</t>
  </si>
  <si>
    <t>Overspent</t>
  </si>
  <si>
    <t>Pretend Budget</t>
  </si>
  <si>
    <t>Budgeted</t>
  </si>
  <si>
    <t>Spent</t>
  </si>
  <si>
    <t>Balance</t>
  </si>
  <si>
    <t>Overspending</t>
  </si>
  <si>
    <t>Cat 1</t>
  </si>
  <si>
    <t>Cat 2</t>
  </si>
  <si>
    <t>Cat 3</t>
  </si>
  <si>
    <t>Cat 4</t>
  </si>
  <si>
    <t>Cat 5</t>
  </si>
  <si>
    <t>Cat 6</t>
  </si>
  <si>
    <t>Budget:</t>
  </si>
  <si>
    <t>Option 1: Pay the full available amount.</t>
  </si>
  <si>
    <t>Option 2 (preferred): In order to avoid paying interest, pay at least the Statement Balance</t>
  </si>
  <si>
    <t>Option 3: In order to meet the minimum payment, pay at least the Minimum Paymment.</t>
  </si>
  <si>
    <t>Pay:</t>
  </si>
  <si>
    <t>&lt;--User entry</t>
  </si>
  <si>
    <t>Available to Budget:</t>
  </si>
  <si>
    <t>Card 1</t>
  </si>
  <si>
    <t>Payment</t>
  </si>
  <si>
    <t>Debt 1</t>
  </si>
  <si>
    <t>Debt 2</t>
  </si>
  <si>
    <t>Card 2</t>
  </si>
  <si>
    <t>Without payment reduction:</t>
  </si>
  <si>
    <t>Account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</si>
</sst>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_);[Red]\(&quot;$&quot;#,##0\)"/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164" fontId="2" fillId="0" borderId="0" xfId="1" applyNumberFormat="1" applyFont="1"/>
    <xf numFmtId="0" fontId="3" fillId="0" borderId="0" xfId="0" applyFont="1"/>
    <xf numFmtId="164" fontId="2" fillId="0" borderId="1" xfId="1" applyNumberFormat="1" applyFont="1" applyBorder="1"/>
    <xf numFmtId="0" fontId="2" fillId="0" borderId="0" xfId="0" applyFont="1" applyAlignment="1">
      <alignment horizontal="left" indent="1"/>
    </xf>
    <xf numFmtId="164" fontId="2" fillId="2" borderId="0" xfId="1" applyNumberFormat="1" applyFont="1" applyFill="1"/>
    <xf numFmtId="164" fontId="2" fillId="0" borderId="2" xfId="1" applyNumberFormat="1" applyFont="1" applyBorder="1"/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0" xfId="0" applyFont="1" applyAlignment="1">
      <alignment horizontal="center"/>
    </xf>
    <xf numFmtId="6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164" fontId="2" fillId="0" borderId="0" xfId="1" applyNumberFormat="1" applyFont="1" applyBorder="1"/>
    <xf numFmtId="0" fontId="6" fillId="0" borderId="0" xfId="0" applyFont="1" applyAlignment="1">
      <alignment wrapText="1"/>
    </xf>
    <xf numFmtId="0" fontId="0" fillId="0" borderId="4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8" xfId="0" applyBorder="1" applyAlignment="1">
      <alignment horizontal="right"/>
    </xf>
    <xf numFmtId="0" fontId="2" fillId="0" borderId="5" xfId="0" applyFont="1" applyBorder="1"/>
    <xf numFmtId="0" fontId="2" fillId="0" borderId="0" xfId="0" applyFont="1" applyBorder="1"/>
    <xf numFmtId="0" fontId="0" fillId="0" borderId="0" xfId="0" applyBorder="1"/>
    <xf numFmtId="0" fontId="0" fillId="0" borderId="6" xfId="0" applyBorder="1"/>
    <xf numFmtId="164" fontId="2" fillId="2" borderId="0" xfId="1" applyNumberFormat="1" applyFont="1" applyFill="1" applyBorder="1"/>
    <xf numFmtId="0" fontId="6" fillId="0" borderId="5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3" fillId="0" borderId="5" xfId="0" applyFont="1" applyBorder="1" applyAlignment="1">
      <alignment horizontal="left" indent="1"/>
    </xf>
    <xf numFmtId="0" fontId="2" fillId="0" borderId="5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5" fillId="0" borderId="0" xfId="0" applyFont="1" applyBorder="1"/>
    <xf numFmtId="0" fontId="0" fillId="0" borderId="7" xfId="0" applyBorder="1"/>
    <xf numFmtId="0" fontId="0" fillId="0" borderId="14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164" fontId="0" fillId="0" borderId="6" xfId="0" applyNumberFormat="1" applyBorder="1"/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7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zoomScale="115" zoomScaleNormal="115" workbookViewId="0">
      <selection activeCell="A3" sqref="A3:C14"/>
    </sheetView>
  </sheetViews>
  <sheetFormatPr defaultRowHeight="12" x14ac:dyDescent="0.2"/>
  <cols>
    <col min="1" max="1" width="18.7109375" style="1" bestFit="1" customWidth="1"/>
    <col min="2" max="2" width="10.5703125" style="2" bestFit="1" customWidth="1"/>
    <col min="3" max="3" width="13.7109375" style="1" bestFit="1" customWidth="1"/>
    <col min="4" max="16384" width="9.140625" style="1"/>
  </cols>
  <sheetData>
    <row r="1" spans="1:3" x14ac:dyDescent="0.2">
      <c r="A1" s="3" t="s">
        <v>8</v>
      </c>
    </row>
    <row r="3" spans="1:3" x14ac:dyDescent="0.2">
      <c r="A3" s="1" t="s">
        <v>0</v>
      </c>
      <c r="B3" s="2">
        <v>1000</v>
      </c>
    </row>
    <row r="4" spans="1:3" x14ac:dyDescent="0.2">
      <c r="A4" s="1" t="s">
        <v>1</v>
      </c>
      <c r="B4" s="6">
        <v>0</v>
      </c>
    </row>
    <row r="5" spans="1:3" x14ac:dyDescent="0.2">
      <c r="B5" s="4">
        <f>B3-B4</f>
        <v>1000</v>
      </c>
      <c r="C5" s="1" t="s">
        <v>4</v>
      </c>
    </row>
    <row r="7" spans="1:3" x14ac:dyDescent="0.2">
      <c r="A7" s="1" t="s">
        <v>2</v>
      </c>
      <c r="B7" s="2">
        <v>500</v>
      </c>
    </row>
    <row r="8" spans="1:3" x14ac:dyDescent="0.2">
      <c r="A8" s="1" t="s">
        <v>3</v>
      </c>
      <c r="B8" s="2">
        <v>100</v>
      </c>
    </row>
    <row r="10" spans="1:3" x14ac:dyDescent="0.2">
      <c r="A10" s="1" t="s">
        <v>7</v>
      </c>
    </row>
    <row r="11" spans="1:3" x14ac:dyDescent="0.2">
      <c r="A11" s="5" t="s">
        <v>11</v>
      </c>
    </row>
    <row r="12" spans="1:3" x14ac:dyDescent="0.2">
      <c r="A12" s="5" t="s">
        <v>14</v>
      </c>
    </row>
    <row r="13" spans="1:3" x14ac:dyDescent="0.2">
      <c r="A13" s="5" t="s">
        <v>19</v>
      </c>
    </row>
    <row r="14" spans="1:3" x14ac:dyDescent="0.2">
      <c r="A14" s="5" t="s">
        <v>15</v>
      </c>
    </row>
    <row r="16" spans="1:3" x14ac:dyDescent="0.2">
      <c r="A16" s="3" t="s">
        <v>9</v>
      </c>
    </row>
    <row r="18" spans="1:3" x14ac:dyDescent="0.2">
      <c r="A18" s="1" t="s">
        <v>0</v>
      </c>
      <c r="B18" s="2">
        <v>1000</v>
      </c>
    </row>
    <row r="19" spans="1:3" x14ac:dyDescent="0.2">
      <c r="A19" s="1" t="s">
        <v>1</v>
      </c>
      <c r="B19" s="6">
        <v>600</v>
      </c>
    </row>
    <row r="20" spans="1:3" x14ac:dyDescent="0.2">
      <c r="B20" s="4">
        <f>B18-B19</f>
        <v>400</v>
      </c>
      <c r="C20" s="1" t="s">
        <v>4</v>
      </c>
    </row>
    <row r="22" spans="1:3" x14ac:dyDescent="0.2">
      <c r="A22" s="1" t="s">
        <v>2</v>
      </c>
      <c r="B22" s="2">
        <v>500</v>
      </c>
    </row>
    <row r="23" spans="1:3" x14ac:dyDescent="0.2">
      <c r="A23" s="1" t="s">
        <v>3</v>
      </c>
      <c r="B23" s="2">
        <v>100</v>
      </c>
    </row>
    <row r="25" spans="1:3" x14ac:dyDescent="0.2">
      <c r="A25" s="1" t="s">
        <v>5</v>
      </c>
    </row>
    <row r="26" spans="1:3" x14ac:dyDescent="0.2">
      <c r="A26" s="5" t="s">
        <v>12</v>
      </c>
    </row>
    <row r="27" spans="1:3" x14ac:dyDescent="0.2">
      <c r="A27" s="5" t="s">
        <v>16</v>
      </c>
    </row>
    <row r="28" spans="1:3" x14ac:dyDescent="0.2">
      <c r="A28" s="5" t="s">
        <v>19</v>
      </c>
    </row>
    <row r="29" spans="1:3" x14ac:dyDescent="0.2">
      <c r="A29" s="5" t="s">
        <v>15</v>
      </c>
    </row>
    <row r="31" spans="1:3" x14ac:dyDescent="0.2">
      <c r="A31" s="3" t="s">
        <v>10</v>
      </c>
    </row>
    <row r="33" spans="1:3" x14ac:dyDescent="0.2">
      <c r="A33" s="1" t="s">
        <v>0</v>
      </c>
      <c r="B33" s="2">
        <v>1000</v>
      </c>
    </row>
    <row r="34" spans="1:3" x14ac:dyDescent="0.2">
      <c r="A34" s="1" t="s">
        <v>1</v>
      </c>
      <c r="B34" s="6">
        <v>1100</v>
      </c>
    </row>
    <row r="35" spans="1:3" x14ac:dyDescent="0.2">
      <c r="B35" s="4">
        <f>B33-B34</f>
        <v>-100</v>
      </c>
      <c r="C35" s="1" t="s">
        <v>4</v>
      </c>
    </row>
    <row r="37" spans="1:3" x14ac:dyDescent="0.2">
      <c r="A37" s="1" t="s">
        <v>2</v>
      </c>
      <c r="B37" s="2">
        <v>500</v>
      </c>
    </row>
    <row r="38" spans="1:3" x14ac:dyDescent="0.2">
      <c r="A38" s="1" t="s">
        <v>3</v>
      </c>
      <c r="B38" s="2">
        <v>100</v>
      </c>
    </row>
    <row r="40" spans="1:3" x14ac:dyDescent="0.2">
      <c r="A40" s="1" t="s">
        <v>6</v>
      </c>
    </row>
    <row r="41" spans="1:3" x14ac:dyDescent="0.2">
      <c r="A41" s="5" t="s">
        <v>13</v>
      </c>
    </row>
    <row r="42" spans="1:3" x14ac:dyDescent="0.2">
      <c r="A42" s="5" t="s">
        <v>17</v>
      </c>
    </row>
    <row r="43" spans="1:3" x14ac:dyDescent="0.2">
      <c r="A43" s="5" t="s">
        <v>18</v>
      </c>
    </row>
    <row r="44" spans="1:3" x14ac:dyDescent="0.2">
      <c r="A44" s="5" t="s">
        <v>15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3"/>
  <sheetViews>
    <sheetView tabSelected="1" topLeftCell="B1" workbookViewId="0">
      <selection activeCell="N19" sqref="N19"/>
    </sheetView>
  </sheetViews>
  <sheetFormatPr defaultRowHeight="15" x14ac:dyDescent="0.25"/>
  <cols>
    <col min="2" max="2" width="16.140625" customWidth="1"/>
    <col min="3" max="3" width="7.85546875" customWidth="1"/>
    <col min="4" max="4" width="7" customWidth="1"/>
    <col min="5" max="5" width="7.7109375" customWidth="1"/>
    <col min="8" max="8" width="9.5703125" customWidth="1"/>
    <col min="12" max="12" width="9.140625" customWidth="1"/>
  </cols>
  <sheetData>
    <row r="2" spans="2:15" x14ac:dyDescent="0.25">
      <c r="L2" s="11" t="s">
        <v>22</v>
      </c>
    </row>
    <row r="3" spans="2:15" x14ac:dyDescent="0.25">
      <c r="B3" s="44" t="s">
        <v>40</v>
      </c>
      <c r="C3" s="45"/>
      <c r="D3" s="45"/>
      <c r="E3" s="45"/>
      <c r="F3" s="45"/>
      <c r="G3" s="45"/>
      <c r="H3" s="46"/>
      <c r="I3" s="41"/>
      <c r="K3" t="s">
        <v>39</v>
      </c>
      <c r="M3" s="12">
        <f>5000-SUM(K5:K12)</f>
        <v>-200</v>
      </c>
      <c r="O3" t="s">
        <v>26</v>
      </c>
    </row>
    <row r="4" spans="2:15" x14ac:dyDescent="0.25">
      <c r="B4" s="26" t="s">
        <v>0</v>
      </c>
      <c r="C4" s="21">
        <v>-1000</v>
      </c>
      <c r="D4" s="27"/>
      <c r="E4" s="28"/>
      <c r="F4" s="28"/>
      <c r="G4" s="28"/>
      <c r="H4" s="29"/>
      <c r="I4" s="28"/>
      <c r="K4" s="8" t="s">
        <v>23</v>
      </c>
      <c r="L4" s="9" t="s">
        <v>24</v>
      </c>
      <c r="M4" s="10" t="s">
        <v>25</v>
      </c>
      <c r="O4">
        <f>SUMIF(M7:M12,"&lt;0")</f>
        <v>0</v>
      </c>
    </row>
    <row r="5" spans="2:15" x14ac:dyDescent="0.25">
      <c r="B5" s="26" t="s">
        <v>20</v>
      </c>
      <c r="C5" s="21">
        <f>IF($M$3&gt;0,0,$M$3)</f>
        <v>-200</v>
      </c>
      <c r="D5" s="27"/>
      <c r="E5" s="28"/>
      <c r="F5" s="27" t="s">
        <v>45</v>
      </c>
      <c r="G5" s="28"/>
      <c r="H5" s="29"/>
      <c r="I5" s="29"/>
      <c r="J5" s="23" t="s">
        <v>42</v>
      </c>
      <c r="K5" s="13">
        <v>500</v>
      </c>
      <c r="L5" s="14"/>
      <c r="M5" s="17">
        <f>K5-L5-1000</f>
        <v>-500</v>
      </c>
    </row>
    <row r="6" spans="2:15" x14ac:dyDescent="0.25">
      <c r="B6" s="26" t="s">
        <v>21</v>
      </c>
      <c r="C6" s="21">
        <f>$O$4</f>
        <v>0</v>
      </c>
      <c r="D6" s="27"/>
      <c r="E6" s="28"/>
      <c r="F6" s="27" t="s">
        <v>46</v>
      </c>
      <c r="G6" s="28"/>
      <c r="H6" s="43">
        <f>C4</f>
        <v>-1000</v>
      </c>
      <c r="I6" s="29"/>
      <c r="J6" s="24" t="s">
        <v>43</v>
      </c>
      <c r="K6" s="15">
        <v>500</v>
      </c>
      <c r="L6" s="16"/>
      <c r="M6" s="17">
        <f>K6-L6+C25</f>
        <v>-1500</v>
      </c>
    </row>
    <row r="7" spans="2:15" x14ac:dyDescent="0.25">
      <c r="B7" s="26" t="s">
        <v>1</v>
      </c>
      <c r="C7" s="30">
        <f>$M$5</f>
        <v>-500</v>
      </c>
      <c r="D7" s="27"/>
      <c r="E7" s="28"/>
      <c r="F7" s="27" t="s">
        <v>1</v>
      </c>
      <c r="G7" s="28"/>
      <c r="H7" s="43">
        <f>C7</f>
        <v>-500</v>
      </c>
      <c r="I7" s="29"/>
      <c r="J7" s="24" t="s">
        <v>27</v>
      </c>
      <c r="K7" s="15">
        <v>500</v>
      </c>
      <c r="L7" s="16"/>
      <c r="M7" s="17">
        <f t="shared" ref="M7:M12" si="0">K7-L7</f>
        <v>500</v>
      </c>
    </row>
    <row r="8" spans="2:15" x14ac:dyDescent="0.25">
      <c r="B8" s="26"/>
      <c r="C8" s="4">
        <f>-(C4-C5-C6-C7)</f>
        <v>300</v>
      </c>
      <c r="D8" s="27" t="s">
        <v>41</v>
      </c>
      <c r="E8" s="28"/>
      <c r="F8" s="28"/>
      <c r="G8" s="27" t="s">
        <v>41</v>
      </c>
      <c r="H8" s="43">
        <f>(H6-H7)*-1</f>
        <v>500</v>
      </c>
      <c r="I8" s="29"/>
      <c r="J8" s="24" t="s">
        <v>28</v>
      </c>
      <c r="K8" s="15">
        <v>500</v>
      </c>
      <c r="L8" s="16"/>
      <c r="M8" s="17"/>
    </row>
    <row r="9" spans="2:15" x14ac:dyDescent="0.25">
      <c r="B9" s="26"/>
      <c r="C9" s="21"/>
      <c r="D9" s="27"/>
      <c r="E9" s="28"/>
      <c r="F9" s="28"/>
      <c r="G9" s="28"/>
      <c r="H9" s="29"/>
      <c r="I9" s="29"/>
      <c r="J9" s="24" t="s">
        <v>29</v>
      </c>
      <c r="K9" s="15">
        <v>1000</v>
      </c>
      <c r="L9" s="16"/>
      <c r="M9" s="17">
        <f t="shared" si="0"/>
        <v>1000</v>
      </c>
    </row>
    <row r="10" spans="2:15" x14ac:dyDescent="0.25">
      <c r="B10" s="26" t="s">
        <v>2</v>
      </c>
      <c r="C10" s="7">
        <v>500</v>
      </c>
      <c r="D10" s="27"/>
      <c r="E10" s="28"/>
      <c r="F10" s="28"/>
      <c r="G10" s="28"/>
      <c r="H10" s="29"/>
      <c r="I10" s="29"/>
      <c r="J10" s="24" t="s">
        <v>30</v>
      </c>
      <c r="K10" s="15">
        <v>1000</v>
      </c>
      <c r="L10" s="16"/>
      <c r="M10" s="17">
        <f t="shared" si="0"/>
        <v>1000</v>
      </c>
    </row>
    <row r="11" spans="2:15" x14ac:dyDescent="0.25">
      <c r="B11" s="26" t="s">
        <v>3</v>
      </c>
      <c r="C11" s="7">
        <v>100</v>
      </c>
      <c r="D11" s="27"/>
      <c r="E11" s="28"/>
      <c r="F11" s="28"/>
      <c r="G11" s="28"/>
      <c r="H11" s="29"/>
      <c r="I11" s="29"/>
      <c r="J11" s="24" t="s">
        <v>31</v>
      </c>
      <c r="K11" s="15">
        <v>1000</v>
      </c>
      <c r="L11" s="16">
        <v>1000</v>
      </c>
      <c r="M11" s="17">
        <f t="shared" si="0"/>
        <v>0</v>
      </c>
    </row>
    <row r="12" spans="2:15" x14ac:dyDescent="0.25">
      <c r="B12" s="26"/>
      <c r="C12" s="21"/>
      <c r="D12" s="27"/>
      <c r="E12" s="28"/>
      <c r="F12" s="28"/>
      <c r="G12" s="28"/>
      <c r="H12" s="29"/>
      <c r="I12" s="29"/>
      <c r="J12" s="25" t="s">
        <v>32</v>
      </c>
      <c r="K12" s="18">
        <v>200</v>
      </c>
      <c r="L12" s="19"/>
      <c r="M12" s="20">
        <f t="shared" si="0"/>
        <v>200</v>
      </c>
    </row>
    <row r="13" spans="2:15" ht="39.75" customHeight="1" x14ac:dyDescent="0.25">
      <c r="B13" s="31" t="str">
        <f>IF(OR(C5&lt;0,C6&lt;0),"WARNING: Your payment has been reduced due to overbudgeting and/or overspending. Correct these errors on the budget screen to be sure your budget is accurate and reliable.","")</f>
        <v>WARNING: Your payment has been reduced due to overbudgeting and/or overspending. Correct these errors on the budget screen to be sure your budget is accurate and reliable.</v>
      </c>
      <c r="C13" s="32"/>
      <c r="D13" s="32"/>
      <c r="E13" s="32"/>
      <c r="F13" s="32"/>
      <c r="G13" s="32"/>
      <c r="H13" s="33"/>
      <c r="I13" s="42"/>
      <c r="J13" s="22"/>
    </row>
    <row r="14" spans="2:15" x14ac:dyDescent="0.25">
      <c r="B14" s="34" t="s">
        <v>34</v>
      </c>
      <c r="C14" s="21"/>
      <c r="D14" s="27"/>
      <c r="E14" s="28"/>
      <c r="F14" s="28"/>
      <c r="G14" s="28"/>
      <c r="H14" s="29"/>
      <c r="I14" s="28"/>
    </row>
    <row r="15" spans="2:15" x14ac:dyDescent="0.25">
      <c r="B15" s="35" t="s">
        <v>33</v>
      </c>
      <c r="C15" s="21">
        <f>IF(C8&lt;0, 0-C8, 0)</f>
        <v>0</v>
      </c>
      <c r="D15" s="36" t="s">
        <v>37</v>
      </c>
      <c r="E15" s="21">
        <f>C8+C15</f>
        <v>300</v>
      </c>
      <c r="F15" s="37" t="str">
        <f>IF(C8&lt;0, "ERROR: Available amount is currently negative.","")</f>
        <v/>
      </c>
      <c r="G15" s="28"/>
      <c r="H15" s="29"/>
      <c r="I15" s="28"/>
    </row>
    <row r="16" spans="2:15" x14ac:dyDescent="0.25">
      <c r="B16" s="34" t="s">
        <v>35</v>
      </c>
      <c r="C16" s="21"/>
      <c r="D16" s="27"/>
      <c r="E16" s="21"/>
      <c r="F16" s="28"/>
      <c r="G16" s="28"/>
      <c r="H16" s="29"/>
      <c r="I16" s="28"/>
    </row>
    <row r="17" spans="2:9" x14ac:dyDescent="0.25">
      <c r="B17" s="35" t="s">
        <v>33</v>
      </c>
      <c r="C17" s="21">
        <f>IF(C10-C8&lt;0, 0, C10-C8)</f>
        <v>200</v>
      </c>
      <c r="D17" s="36" t="s">
        <v>37</v>
      </c>
      <c r="E17" s="21">
        <f>C10</f>
        <v>500</v>
      </c>
      <c r="F17" s="28"/>
      <c r="G17" s="28"/>
      <c r="H17" s="29"/>
      <c r="I17" s="28"/>
    </row>
    <row r="18" spans="2:9" x14ac:dyDescent="0.25">
      <c r="B18" s="34" t="s">
        <v>36</v>
      </c>
      <c r="C18" s="28"/>
      <c r="D18" s="28"/>
      <c r="E18" s="21"/>
      <c r="F18" s="28"/>
      <c r="G18" s="28"/>
      <c r="H18" s="29"/>
      <c r="I18" s="28"/>
    </row>
    <row r="19" spans="2:9" x14ac:dyDescent="0.25">
      <c r="B19" s="35" t="s">
        <v>33</v>
      </c>
      <c r="C19" s="21">
        <f>IF(C11-C8&lt;0,0,C11-C8)</f>
        <v>0</v>
      </c>
      <c r="D19" s="36" t="s">
        <v>37</v>
      </c>
      <c r="E19" s="21">
        <f>C11</f>
        <v>100</v>
      </c>
      <c r="F19" s="28"/>
      <c r="G19" s="28"/>
      <c r="H19" s="29"/>
      <c r="I19" s="28"/>
    </row>
    <row r="20" spans="2:9" x14ac:dyDescent="0.25">
      <c r="B20" s="34" t="s">
        <v>15</v>
      </c>
      <c r="C20" s="28"/>
      <c r="D20" s="28"/>
      <c r="E20" s="21"/>
      <c r="F20" s="28"/>
      <c r="G20" s="28"/>
      <c r="H20" s="29"/>
      <c r="I20" s="28"/>
    </row>
    <row r="21" spans="2:9" x14ac:dyDescent="0.25">
      <c r="B21" s="35" t="s">
        <v>33</v>
      </c>
      <c r="C21" s="21">
        <f>IF(E21&lt;&gt;0, IF(E21-C8&lt;0,0,E21-C8),"")</f>
        <v>0</v>
      </c>
      <c r="D21" s="36" t="s">
        <v>37</v>
      </c>
      <c r="E21" s="7">
        <v>250</v>
      </c>
      <c r="F21" s="28" t="s">
        <v>38</v>
      </c>
      <c r="G21" s="28"/>
      <c r="H21" s="29"/>
      <c r="I21" s="28"/>
    </row>
    <row r="22" spans="2:9" x14ac:dyDescent="0.25">
      <c r="B22" s="38"/>
      <c r="C22" s="39"/>
      <c r="D22" s="39"/>
      <c r="E22" s="39"/>
      <c r="F22" s="39"/>
      <c r="G22" s="39"/>
      <c r="H22" s="40"/>
      <c r="I22" s="28"/>
    </row>
    <row r="24" spans="2:9" x14ac:dyDescent="0.25">
      <c r="B24" s="44" t="s">
        <v>44</v>
      </c>
      <c r="C24" s="45"/>
      <c r="D24" s="45"/>
      <c r="E24" s="45"/>
      <c r="F24" s="45"/>
      <c r="G24" s="45"/>
      <c r="H24" s="46"/>
    </row>
    <row r="25" spans="2:9" x14ac:dyDescent="0.25">
      <c r="B25" s="26" t="s">
        <v>0</v>
      </c>
      <c r="C25" s="21">
        <v>-2000</v>
      </c>
      <c r="D25" s="27"/>
      <c r="E25" s="28"/>
      <c r="F25" s="28"/>
      <c r="G25" s="28"/>
      <c r="H25" s="29"/>
    </row>
    <row r="26" spans="2:9" x14ac:dyDescent="0.25">
      <c r="B26" s="26" t="s">
        <v>20</v>
      </c>
      <c r="C26" s="21">
        <f>IF($M$3&gt;0,0,$M$3)</f>
        <v>-200</v>
      </c>
      <c r="D26" s="27"/>
      <c r="E26" s="28"/>
      <c r="F26" s="27" t="s">
        <v>45</v>
      </c>
      <c r="G26" s="28"/>
      <c r="H26" s="29"/>
    </row>
    <row r="27" spans="2:9" x14ac:dyDescent="0.25">
      <c r="B27" s="26" t="s">
        <v>21</v>
      </c>
      <c r="C27" s="21">
        <f>$O$4</f>
        <v>0</v>
      </c>
      <c r="D27" s="27"/>
      <c r="E27" s="28"/>
      <c r="F27" s="27" t="s">
        <v>46</v>
      </c>
      <c r="G27" s="28"/>
      <c r="H27" s="43">
        <f>C25</f>
        <v>-2000</v>
      </c>
    </row>
    <row r="28" spans="2:9" x14ac:dyDescent="0.25">
      <c r="B28" s="26" t="s">
        <v>1</v>
      </c>
      <c r="C28" s="30">
        <f>$M$6</f>
        <v>-1500</v>
      </c>
      <c r="D28" s="27"/>
      <c r="E28" s="28"/>
      <c r="F28" s="27" t="s">
        <v>1</v>
      </c>
      <c r="G28" s="28"/>
      <c r="H28" s="43">
        <f>C28</f>
        <v>-1500</v>
      </c>
    </row>
    <row r="29" spans="2:9" x14ac:dyDescent="0.25">
      <c r="B29" s="26"/>
      <c r="C29" s="4">
        <f>-(C25-C26-C27-C28)</f>
        <v>300</v>
      </c>
      <c r="D29" s="27" t="s">
        <v>41</v>
      </c>
      <c r="E29" s="28"/>
      <c r="F29" s="28"/>
      <c r="G29" s="27" t="s">
        <v>41</v>
      </c>
      <c r="H29" s="43">
        <f>(H27-H28)*-1</f>
        <v>500</v>
      </c>
    </row>
    <row r="30" spans="2:9" x14ac:dyDescent="0.25">
      <c r="B30" s="26"/>
      <c r="C30" s="21"/>
      <c r="D30" s="27"/>
      <c r="E30" s="28"/>
      <c r="F30" s="28"/>
      <c r="G30" s="28"/>
      <c r="H30" s="29"/>
    </row>
    <row r="31" spans="2:9" x14ac:dyDescent="0.25">
      <c r="B31" s="26" t="s">
        <v>2</v>
      </c>
      <c r="C31" s="7">
        <v>750</v>
      </c>
      <c r="D31" s="27"/>
      <c r="E31" s="28"/>
      <c r="F31" s="28"/>
      <c r="G31" s="28"/>
      <c r="H31" s="29"/>
    </row>
    <row r="32" spans="2:9" x14ac:dyDescent="0.25">
      <c r="B32" s="26" t="s">
        <v>3</v>
      </c>
      <c r="C32" s="7">
        <v>125</v>
      </c>
      <c r="D32" s="27"/>
      <c r="E32" s="28"/>
      <c r="F32" s="28"/>
      <c r="G32" s="28"/>
      <c r="H32" s="29"/>
    </row>
    <row r="33" spans="2:8" x14ac:dyDescent="0.25">
      <c r="B33" s="26"/>
      <c r="C33" s="21"/>
      <c r="D33" s="27"/>
      <c r="E33" s="28"/>
      <c r="F33" s="28"/>
      <c r="G33" s="28"/>
      <c r="H33" s="29"/>
    </row>
    <row r="34" spans="2:8" ht="40.5" customHeight="1" x14ac:dyDescent="0.25">
      <c r="B34" s="31" t="str">
        <f>IF(OR(C26&lt;0,C27&lt;0),"WARNING: Your payment has been reduced due to overbudgeting and/or overspending. Correct these errors on the budget screen to be sure your budget is accurate and reliable.","")</f>
        <v>WARNING: Your payment has been reduced due to overbudgeting and/or overspending. Correct these errors on the budget screen to be sure your budget is accurate and reliable.</v>
      </c>
      <c r="C34" s="32"/>
      <c r="D34" s="32"/>
      <c r="E34" s="32"/>
      <c r="F34" s="32"/>
      <c r="G34" s="32"/>
      <c r="H34" s="33"/>
    </row>
    <row r="35" spans="2:8" x14ac:dyDescent="0.25">
      <c r="B35" s="34" t="s">
        <v>34</v>
      </c>
      <c r="C35" s="21"/>
      <c r="D35" s="27"/>
      <c r="E35" s="28"/>
      <c r="F35" s="28"/>
      <c r="G35" s="28"/>
      <c r="H35" s="29"/>
    </row>
    <row r="36" spans="2:8" x14ac:dyDescent="0.25">
      <c r="B36" s="35" t="s">
        <v>33</v>
      </c>
      <c r="C36" s="21">
        <f>IF(C29&lt;0, 0-C29, 0)</f>
        <v>0</v>
      </c>
      <c r="D36" s="36" t="s">
        <v>37</v>
      </c>
      <c r="E36" s="21">
        <f>C29+C36</f>
        <v>300</v>
      </c>
      <c r="F36" s="37" t="str">
        <f>IF(C29&lt;0, "ERROR: Available amount is currently negative.","")</f>
        <v/>
      </c>
      <c r="G36" s="28"/>
      <c r="H36" s="29"/>
    </row>
    <row r="37" spans="2:8" x14ac:dyDescent="0.25">
      <c r="B37" s="34" t="s">
        <v>35</v>
      </c>
      <c r="C37" s="21"/>
      <c r="D37" s="27"/>
      <c r="E37" s="21"/>
      <c r="F37" s="28"/>
      <c r="G37" s="28"/>
      <c r="H37" s="29"/>
    </row>
    <row r="38" spans="2:8" x14ac:dyDescent="0.25">
      <c r="B38" s="35" t="s">
        <v>33</v>
      </c>
      <c r="C38" s="21">
        <f>IF(C31-C29&lt;0, 0, C31-C29)</f>
        <v>450</v>
      </c>
      <c r="D38" s="36" t="s">
        <v>37</v>
      </c>
      <c r="E38" s="21">
        <f>C31</f>
        <v>750</v>
      </c>
      <c r="F38" s="28"/>
      <c r="G38" s="28"/>
      <c r="H38" s="29"/>
    </row>
    <row r="39" spans="2:8" x14ac:dyDescent="0.25">
      <c r="B39" s="34" t="s">
        <v>36</v>
      </c>
      <c r="C39" s="28"/>
      <c r="D39" s="28"/>
      <c r="E39" s="21"/>
      <c r="F39" s="28"/>
      <c r="G39" s="28"/>
      <c r="H39" s="29"/>
    </row>
    <row r="40" spans="2:8" x14ac:dyDescent="0.25">
      <c r="B40" s="35" t="s">
        <v>33</v>
      </c>
      <c r="C40" s="21">
        <f>IF(C32-C29&lt;0,0,C32-C29)</f>
        <v>0</v>
      </c>
      <c r="D40" s="36" t="s">
        <v>37</v>
      </c>
      <c r="E40" s="21">
        <f>C32</f>
        <v>125</v>
      </c>
      <c r="F40" s="28"/>
      <c r="G40" s="28"/>
      <c r="H40" s="29"/>
    </row>
    <row r="41" spans="2:8" x14ac:dyDescent="0.25">
      <c r="B41" s="34" t="s">
        <v>15</v>
      </c>
      <c r="C41" s="28"/>
      <c r="D41" s="28"/>
      <c r="E41" s="21"/>
      <c r="F41" s="28"/>
      <c r="G41" s="28"/>
      <c r="H41" s="29"/>
    </row>
    <row r="42" spans="2:8" x14ac:dyDescent="0.25">
      <c r="B42" s="35" t="s">
        <v>33</v>
      </c>
      <c r="C42" s="21">
        <f>IF(E42&lt;&gt;0, IF(E42-C29&lt;0,0,E42-C29),"")</f>
        <v>200</v>
      </c>
      <c r="D42" s="36" t="s">
        <v>37</v>
      </c>
      <c r="E42" s="7">
        <v>500</v>
      </c>
      <c r="F42" s="28" t="s">
        <v>38</v>
      </c>
      <c r="G42" s="28"/>
      <c r="H42" s="29"/>
    </row>
    <row r="43" spans="2:8" x14ac:dyDescent="0.25">
      <c r="B43" s="38"/>
      <c r="C43" s="39"/>
      <c r="D43" s="39"/>
      <c r="E43" s="39"/>
      <c r="F43" s="39"/>
      <c r="G43" s="39"/>
      <c r="H43" s="40"/>
    </row>
  </sheetData>
  <mergeCells count="4">
    <mergeCell ref="B13:H13"/>
    <mergeCell ref="B3:H3"/>
    <mergeCell ref="B24:H24"/>
    <mergeCell ref="B34:H34"/>
  </mergeCells>
  <conditionalFormatting sqref="M3 M7:M13 O3:O4">
    <cfRule type="cellIs" dxfId="5" priority="6" operator="lessThan">
      <formula>0</formula>
    </cfRule>
  </conditionalFormatting>
  <conditionalFormatting sqref="M5:M6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Debt Paydown Scenarios</vt:lpstr>
      <vt:lpstr>Calculator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Mann</dc:creator>
  <cp:lastModifiedBy>Arnold, Kelsey</cp:lastModifiedBy>
  <dcterms:created xsi:type="dcterms:W3CDTF">2016-10-26T19:18:57Z</dcterms:created>
  <dcterms:modified xsi:type="dcterms:W3CDTF">2016-10-27T16:04:07Z</dcterms:modified>
</cp:coreProperties>
</file>